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9" yWindow="65519" windowWidth="9634" windowHeight="5683" activeTab="0"/>
  </bookViews>
  <sheets>
    <sheet name="Расчет теплопотерь" sheetId="1" r:id="rId1"/>
  </sheets>
  <definedNames/>
  <calcPr fullCalcOnLoad="1"/>
</workbook>
</file>

<file path=xl/sharedStrings.xml><?xml version="1.0" encoding="utf-8"?>
<sst xmlns="http://schemas.openxmlformats.org/spreadsheetml/2006/main" count="127" uniqueCount="81">
  <si>
    <t>Адрес</t>
  </si>
  <si>
    <t>Контактная персона</t>
  </si>
  <si>
    <t>Объект</t>
  </si>
  <si>
    <t>Способ обогрева</t>
  </si>
  <si>
    <t>РАСЧЕТ ТЕПЛОВЫХ ПОТЕРЬ</t>
  </si>
  <si>
    <t>Исходные данные для расчета</t>
  </si>
  <si>
    <t>Площадь пола</t>
  </si>
  <si>
    <t>Площадь потолка</t>
  </si>
  <si>
    <t>Высота помещения</t>
  </si>
  <si>
    <t>Общая площадь окон</t>
  </si>
  <si>
    <t>Высота расположения окон</t>
  </si>
  <si>
    <t>m</t>
  </si>
  <si>
    <t>Общая площадь дверей(ворот)</t>
  </si>
  <si>
    <t>Площадь наружных стен</t>
  </si>
  <si>
    <t>Коэф. теп. пер.(КТП) через окна</t>
  </si>
  <si>
    <t>КТП через двери/ворота</t>
  </si>
  <si>
    <t>KТП через наруж. стены</t>
  </si>
  <si>
    <t>KТП через потолок</t>
  </si>
  <si>
    <t>KТП через пол</t>
  </si>
  <si>
    <t>Треб. темп. внутри помещения</t>
  </si>
  <si>
    <t>Наружная температура мин.</t>
  </si>
  <si>
    <t>Среднегодовая температура.</t>
  </si>
  <si>
    <t>Внутреннее теплоизлучение</t>
  </si>
  <si>
    <t>Температурный градиент</t>
  </si>
  <si>
    <t>Теплопотери</t>
  </si>
  <si>
    <t>Через пол</t>
  </si>
  <si>
    <t>Через потолок</t>
  </si>
  <si>
    <t>Через окна</t>
  </si>
  <si>
    <t>Через входные двери/ворота</t>
  </si>
  <si>
    <t>Через наружние стены</t>
  </si>
  <si>
    <t>Суммарные теплопотери</t>
  </si>
  <si>
    <t>Через вентиляцию</t>
  </si>
  <si>
    <t>Общие потери</t>
  </si>
  <si>
    <t>Внутренние источники тепла</t>
  </si>
  <si>
    <t>Чистые тепловые потери</t>
  </si>
  <si>
    <t>Удельная тепловая мощн. на 1 м3</t>
  </si>
  <si>
    <t>РАСЧЕТ ЭНЕРГОПОТРЕБЛЕНИЯ</t>
  </si>
  <si>
    <t>Исходные данные</t>
  </si>
  <si>
    <t>Ночная температура</t>
  </si>
  <si>
    <t>К-т сменности объема ночью</t>
  </si>
  <si>
    <t>Время поддержания дневной t</t>
  </si>
  <si>
    <t>Время поддержания ночной t</t>
  </si>
  <si>
    <t>Режим поддержания t(за неделю)</t>
  </si>
  <si>
    <t>Стоимость 1кВтч(ориентировочно)</t>
  </si>
  <si>
    <t>Дневное энергопотребление</t>
  </si>
  <si>
    <t>Пол</t>
  </si>
  <si>
    <t>Потолок</t>
  </si>
  <si>
    <t>Окна</t>
  </si>
  <si>
    <t>Ворота и двери</t>
  </si>
  <si>
    <t>Наружные стены</t>
  </si>
  <si>
    <t>Вентиляция</t>
  </si>
  <si>
    <t>Суммарное энергопотребление</t>
  </si>
  <si>
    <t>Ночное энергопотребление</t>
  </si>
  <si>
    <t xml:space="preserve"> Ворота и двери</t>
  </si>
  <si>
    <t>Общее энергопотребление</t>
  </si>
  <si>
    <t>Чистое энергопотребление</t>
  </si>
  <si>
    <t>Годовые затраты</t>
  </si>
  <si>
    <t xml:space="preserve"> </t>
  </si>
  <si>
    <t xml:space="preserve">  </t>
  </si>
  <si>
    <t>Коэфф. сменности объема</t>
  </si>
  <si>
    <t>гр. C</t>
  </si>
  <si>
    <t>м.кв.</t>
  </si>
  <si>
    <t xml:space="preserve">м </t>
  </si>
  <si>
    <t>Вт/м.кв.</t>
  </si>
  <si>
    <t>Об./час</t>
  </si>
  <si>
    <t>гр.C/м</t>
  </si>
  <si>
    <t>(изменение t по высоте)</t>
  </si>
  <si>
    <t>Вт</t>
  </si>
  <si>
    <t>Вт/м.куб.</t>
  </si>
  <si>
    <t>час/24ч.</t>
  </si>
  <si>
    <t>дней</t>
  </si>
  <si>
    <t>кВтч/год</t>
  </si>
  <si>
    <t>Вт/м2*С</t>
  </si>
  <si>
    <t>Удельная тепловая мощн. на 1 м2</t>
  </si>
  <si>
    <t>Телефон</t>
  </si>
  <si>
    <t xml:space="preserve">*При условии, что ворота закрыты или защищены воздушными завесами </t>
  </si>
  <si>
    <t>грн./кВтч.</t>
  </si>
  <si>
    <t>грн./год</t>
  </si>
  <si>
    <t>Название Вашей компании</t>
  </si>
  <si>
    <t xml:space="preserve">ООО "СКС"  http://www.frico.com.ua
г. Киев, бульвар Вернадского 5/19, оф. 16.
тел. +38 (044) 303-93-70
</t>
  </si>
  <si>
    <t>http://www.frico.com.ua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</si>
</sst>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yy/m/d"/>
    <numFmt numFmtId="173" formatCode="0.0"/>
  </numFmts>
  <fonts count="51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Baltica"/>
      <family val="0"/>
    </font>
    <font>
      <b/>
      <sz val="12"/>
      <name val="Baltica"/>
      <family val="0"/>
    </font>
    <font>
      <sz val="18"/>
      <name val="Baltica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10"/>
      <name val="Arial CYR"/>
      <family val="2"/>
    </font>
    <font>
      <b/>
      <u val="single"/>
      <sz val="12"/>
      <name val="Arial Cyr"/>
      <family val="2"/>
    </font>
    <font>
      <b/>
      <sz val="10"/>
      <name val="Baltica"/>
      <family val="0"/>
    </font>
    <font>
      <b/>
      <sz val="10"/>
      <name val="Arial"/>
      <family val="2"/>
    </font>
    <font>
      <u val="single"/>
      <sz val="10"/>
      <color indexed="12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Helv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173" fontId="6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1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1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1" fontId="14" fillId="0" borderId="0" xfId="0" applyNumberFormat="1" applyFont="1" applyAlignment="1">
      <alignment/>
    </xf>
    <xf numFmtId="172" fontId="9" fillId="0" borderId="0" xfId="0" applyNumberFormat="1" applyFont="1" applyAlignment="1" applyProtection="1">
      <alignment/>
      <protection locked="0"/>
    </xf>
    <xf numFmtId="172" fontId="15" fillId="0" borderId="0" xfId="0" applyNumberFormat="1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12" fillId="33" borderId="10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2" xfId="0" applyFont="1" applyFill="1" applyBorder="1" applyAlignment="1" applyProtection="1">
      <alignment/>
      <protection locked="0"/>
    </xf>
    <xf numFmtId="0" fontId="16" fillId="0" borderId="0" xfId="42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co.com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140625" style="1" customWidth="1"/>
    <col min="2" max="2" width="36.140625" style="2" customWidth="1"/>
    <col min="3" max="3" width="8.140625" style="1" customWidth="1"/>
    <col min="4" max="4" width="9.140625" style="1" customWidth="1"/>
    <col min="5" max="5" width="9.140625" style="2" customWidth="1"/>
    <col min="6" max="16384" width="9.140625" style="1" customWidth="1"/>
  </cols>
  <sheetData>
    <row r="1" spans="1:4" ht="12.75" customHeight="1">
      <c r="A1" s="40" t="s">
        <v>80</v>
      </c>
      <c r="B1" s="32"/>
      <c r="C1" s="33"/>
      <c r="D1" s="34"/>
    </row>
    <row r="2" spans="1:4" ht="14.25" customHeight="1" thickBot="1">
      <c r="A2" s="35"/>
      <c r="B2" s="36"/>
      <c r="C2" s="33"/>
      <c r="D2" s="34"/>
    </row>
    <row r="3" spans="1:11" ht="15" customHeight="1">
      <c r="A3" s="37" t="s">
        <v>78</v>
      </c>
      <c r="B3" s="47"/>
      <c r="C3" s="48"/>
      <c r="F3" s="45" t="s">
        <v>79</v>
      </c>
      <c r="G3" s="46"/>
      <c r="H3" s="46"/>
      <c r="I3" s="46"/>
      <c r="J3" s="46"/>
      <c r="K3" s="46"/>
    </row>
    <row r="4" spans="1:11" ht="13.5" customHeight="1">
      <c r="A4" s="38" t="s">
        <v>0</v>
      </c>
      <c r="B4" s="49"/>
      <c r="C4" s="50"/>
      <c r="F4" s="46"/>
      <c r="G4" s="46"/>
      <c r="H4" s="46"/>
      <c r="I4" s="46"/>
      <c r="J4" s="46"/>
      <c r="K4" s="46"/>
    </row>
    <row r="5" spans="1:11" ht="13.5" customHeight="1">
      <c r="A5" s="38" t="s">
        <v>1</v>
      </c>
      <c r="B5" s="41"/>
      <c r="C5" s="42"/>
      <c r="D5"/>
      <c r="F5" s="46"/>
      <c r="G5" s="46"/>
      <c r="H5" s="46"/>
      <c r="I5" s="46"/>
      <c r="J5" s="46"/>
      <c r="K5" s="46"/>
    </row>
    <row r="6" spans="1:11" ht="13.5" customHeight="1">
      <c r="A6" s="38" t="s">
        <v>74</v>
      </c>
      <c r="B6" s="41"/>
      <c r="C6" s="42"/>
      <c r="F6" s="46"/>
      <c r="G6" s="46"/>
      <c r="H6" s="46"/>
      <c r="I6" s="46"/>
      <c r="J6" s="46"/>
      <c r="K6" s="46"/>
    </row>
    <row r="7" spans="1:11" ht="13.5" customHeight="1">
      <c r="A7" s="38" t="s">
        <v>2</v>
      </c>
      <c r="B7" s="41"/>
      <c r="C7" s="42"/>
      <c r="F7" s="46"/>
      <c r="G7" s="46"/>
      <c r="H7" s="46"/>
      <c r="I7" s="46"/>
      <c r="J7" s="46"/>
      <c r="K7" s="46"/>
    </row>
    <row r="8" spans="1:11" ht="13.5" customHeight="1" thickBot="1">
      <c r="A8" s="39" t="s">
        <v>3</v>
      </c>
      <c r="B8" s="43"/>
      <c r="C8" s="44"/>
      <c r="F8" s="46"/>
      <c r="G8" s="46"/>
      <c r="H8" s="46"/>
      <c r="I8" s="46"/>
      <c r="J8" s="46"/>
      <c r="K8" s="46"/>
    </row>
    <row r="9" spans="1:3" ht="12.75" customHeight="1">
      <c r="A9" s="11"/>
      <c r="B9" s="22"/>
      <c r="C9" s="31"/>
    </row>
    <row r="10" spans="1:3" ht="15" customHeight="1">
      <c r="A10" s="23" t="s">
        <v>4</v>
      </c>
      <c r="B10" s="12"/>
      <c r="C10" s="3"/>
    </row>
    <row r="11" spans="1:9" ht="14.25" customHeight="1">
      <c r="A11" s="26"/>
      <c r="B11" s="30"/>
      <c r="C11" s="3"/>
      <c r="D11" s="6"/>
      <c r="E11" s="7"/>
      <c r="F11" s="6"/>
      <c r="G11" s="6"/>
      <c r="H11" s="6"/>
      <c r="I11" s="6"/>
    </row>
    <row r="12" spans="1:9" ht="15" customHeight="1">
      <c r="A12" s="24" t="s">
        <v>5</v>
      </c>
      <c r="B12" s="12"/>
      <c r="C12" s="3"/>
      <c r="D12" s="6"/>
      <c r="E12" s="7"/>
      <c r="F12" s="6"/>
      <c r="G12" s="6"/>
      <c r="H12" s="6"/>
      <c r="I12" s="6"/>
    </row>
    <row r="13" spans="1:3" ht="12">
      <c r="A13" s="19" t="s">
        <v>6</v>
      </c>
      <c r="B13" s="12"/>
      <c r="C13" s="5" t="s">
        <v>61</v>
      </c>
    </row>
    <row r="14" spans="1:3" ht="12">
      <c r="A14" s="19" t="s">
        <v>7</v>
      </c>
      <c r="B14" s="12"/>
      <c r="C14" s="5" t="s">
        <v>61</v>
      </c>
    </row>
    <row r="15" spans="1:3" ht="13.5" customHeight="1">
      <c r="A15" s="19" t="s">
        <v>8</v>
      </c>
      <c r="B15" s="13"/>
      <c r="C15" s="5" t="s">
        <v>62</v>
      </c>
    </row>
    <row r="16" spans="1:3" ht="12">
      <c r="A16" s="19" t="s">
        <v>9</v>
      </c>
      <c r="B16" s="12"/>
      <c r="C16" s="5" t="s">
        <v>61</v>
      </c>
    </row>
    <row r="17" spans="1:3" ht="12">
      <c r="A17" s="19" t="s">
        <v>10</v>
      </c>
      <c r="B17" s="13"/>
      <c r="C17" s="5" t="s">
        <v>11</v>
      </c>
    </row>
    <row r="18" spans="1:3" ht="12">
      <c r="A18" s="19" t="s">
        <v>12</v>
      </c>
      <c r="B18" s="13"/>
      <c r="C18" s="5" t="s">
        <v>61</v>
      </c>
    </row>
    <row r="19" spans="1:3" ht="12">
      <c r="A19" s="19" t="s">
        <v>13</v>
      </c>
      <c r="B19" s="12"/>
      <c r="C19" s="5" t="s">
        <v>61</v>
      </c>
    </row>
    <row r="20" spans="1:3" ht="12">
      <c r="A20" s="19" t="s">
        <v>14</v>
      </c>
      <c r="B20" s="14"/>
      <c r="C20" s="5" t="s">
        <v>72</v>
      </c>
    </row>
    <row r="21" spans="1:3" ht="12">
      <c r="A21" s="19" t="s">
        <v>15</v>
      </c>
      <c r="B21" s="14"/>
      <c r="C21" s="5" t="s">
        <v>72</v>
      </c>
    </row>
    <row r="22" spans="1:3" ht="12">
      <c r="A22" s="19" t="s">
        <v>16</v>
      </c>
      <c r="B22" s="14"/>
      <c r="C22" s="5" t="s">
        <v>72</v>
      </c>
    </row>
    <row r="23" spans="1:3" ht="12">
      <c r="A23" s="19" t="s">
        <v>17</v>
      </c>
      <c r="B23" s="14"/>
      <c r="C23" s="5" t="s">
        <v>72</v>
      </c>
    </row>
    <row r="24" spans="1:3" ht="12">
      <c r="A24" s="19" t="s">
        <v>18</v>
      </c>
      <c r="B24" s="14"/>
      <c r="C24" s="5" t="s">
        <v>72</v>
      </c>
    </row>
    <row r="25" spans="1:3" ht="12">
      <c r="A25" s="19" t="s">
        <v>19</v>
      </c>
      <c r="B25" s="13"/>
      <c r="C25" s="5" t="s">
        <v>60</v>
      </c>
    </row>
    <row r="26" spans="1:3" ht="12">
      <c r="A26" s="19" t="s">
        <v>20</v>
      </c>
      <c r="B26" s="13"/>
      <c r="C26" s="5" t="s">
        <v>60</v>
      </c>
    </row>
    <row r="27" spans="1:3" ht="12">
      <c r="A27" s="19" t="s">
        <v>21</v>
      </c>
      <c r="B27" s="13"/>
      <c r="C27" s="5" t="s">
        <v>60</v>
      </c>
    </row>
    <row r="28" spans="1:3" ht="12">
      <c r="A28" s="19" t="s">
        <v>22</v>
      </c>
      <c r="B28" s="12"/>
      <c r="C28" s="5" t="s">
        <v>63</v>
      </c>
    </row>
    <row r="29" spans="1:3" ht="12">
      <c r="A29" s="19" t="s">
        <v>59</v>
      </c>
      <c r="B29" s="13"/>
      <c r="C29" s="5" t="s">
        <v>64</v>
      </c>
    </row>
    <row r="30" spans="1:3" ht="12">
      <c r="A30" s="19" t="s">
        <v>23</v>
      </c>
      <c r="B30" s="11"/>
      <c r="C30" s="5" t="s">
        <v>65</v>
      </c>
    </row>
    <row r="31" spans="1:3" ht="12">
      <c r="A31" s="25" t="s">
        <v>66</v>
      </c>
      <c r="B31" s="11"/>
      <c r="C31" s="5"/>
    </row>
    <row r="32" spans="1:3" ht="15">
      <c r="A32" s="24" t="s">
        <v>24</v>
      </c>
      <c r="B32" s="15"/>
      <c r="C32" s="5"/>
    </row>
    <row r="33" spans="1:3" ht="12">
      <c r="A33" s="19" t="s">
        <v>25</v>
      </c>
      <c r="B33" s="15">
        <f>B13*B24*(B25+(B30*-1.5)-B26)/2</f>
        <v>0</v>
      </c>
      <c r="C33" s="5" t="s">
        <v>67</v>
      </c>
    </row>
    <row r="34" spans="1:3" ht="13.5" customHeight="1">
      <c r="A34" s="19" t="s">
        <v>26</v>
      </c>
      <c r="B34" s="15">
        <f>B14*B23*(B25+(B30*(B15-1.5))-B26)</f>
        <v>0</v>
      </c>
      <c r="C34" s="5" t="s">
        <v>67</v>
      </c>
    </row>
    <row r="35" spans="1:3" ht="13.5" customHeight="1">
      <c r="A35" s="19" t="s">
        <v>27</v>
      </c>
      <c r="B35" s="15">
        <f>B16*B20*(B25+(B30*(B17-1.5))-B26)</f>
        <v>0</v>
      </c>
      <c r="C35" s="5" t="s">
        <v>67</v>
      </c>
    </row>
    <row r="36" spans="1:3" ht="12">
      <c r="A36" s="19" t="s">
        <v>28</v>
      </c>
      <c r="B36" s="15">
        <f>B18*B21*(B25-B26)</f>
        <v>0</v>
      </c>
      <c r="C36" s="5" t="s">
        <v>67</v>
      </c>
    </row>
    <row r="37" spans="1:3" ht="12">
      <c r="A37" s="19" t="s">
        <v>29</v>
      </c>
      <c r="B37" s="15">
        <f>B19*B22*(B25+(B30*(B15/2-1.5))-B26)</f>
        <v>0</v>
      </c>
      <c r="C37" s="5" t="s">
        <v>67</v>
      </c>
    </row>
    <row r="38" spans="1:3" ht="12">
      <c r="A38" s="19" t="s">
        <v>30</v>
      </c>
      <c r="B38" s="15">
        <f>SUM(B33:B37)</f>
        <v>0</v>
      </c>
      <c r="C38" s="5" t="s">
        <v>67</v>
      </c>
    </row>
    <row r="39" spans="1:3" ht="12">
      <c r="A39" s="19"/>
      <c r="B39" s="15" t="s">
        <v>57</v>
      </c>
      <c r="C39" s="5"/>
    </row>
    <row r="40" spans="1:3" ht="15">
      <c r="A40" s="24" t="s">
        <v>31</v>
      </c>
      <c r="B40" s="15">
        <f>B13*B15*B29*0.33*(B25+(B30*(B15/2-1.5))-(B26))</f>
        <v>0</v>
      </c>
      <c r="C40" s="5" t="s">
        <v>67</v>
      </c>
    </row>
    <row r="41" spans="1:3" ht="12">
      <c r="A41" s="19"/>
      <c r="B41" s="15"/>
      <c r="C41" s="5"/>
    </row>
    <row r="42" spans="1:3" ht="15">
      <c r="A42" s="24" t="s">
        <v>32</v>
      </c>
      <c r="B42" s="15">
        <f>B38+B40</f>
        <v>0</v>
      </c>
      <c r="C42" s="5" t="s">
        <v>67</v>
      </c>
    </row>
    <row r="43" spans="1:3" ht="12">
      <c r="A43" s="19" t="s">
        <v>33</v>
      </c>
      <c r="B43" s="15">
        <f>B28*B13</f>
        <v>0</v>
      </c>
      <c r="C43" s="5" t="s">
        <v>67</v>
      </c>
    </row>
    <row r="44" spans="1:3" ht="15">
      <c r="A44" s="24" t="s">
        <v>34</v>
      </c>
      <c r="B44" s="16">
        <f>B42-B43</f>
        <v>0</v>
      </c>
      <c r="C44" s="5" t="s">
        <v>67</v>
      </c>
    </row>
    <row r="45" spans="1:3" ht="12">
      <c r="A45" s="19"/>
      <c r="B45" s="29"/>
      <c r="C45" s="5"/>
    </row>
    <row r="46" spans="1:3" ht="12">
      <c r="A46" s="19" t="s">
        <v>73</v>
      </c>
      <c r="B46" s="15" t="e">
        <f>B44/B13</f>
        <v>#DIV/0!</v>
      </c>
      <c r="C46" s="5" t="s">
        <v>63</v>
      </c>
    </row>
    <row r="47" spans="1:3" ht="18" customHeight="1">
      <c r="A47" s="19" t="s">
        <v>35</v>
      </c>
      <c r="B47" s="21" t="e">
        <f>B44/(B13*B15)</f>
        <v>#DIV/0!</v>
      </c>
      <c r="C47" s="5" t="s">
        <v>68</v>
      </c>
    </row>
    <row r="48" spans="1:3" ht="18" customHeight="1">
      <c r="A48" s="19" t="s">
        <v>75</v>
      </c>
      <c r="B48" s="21"/>
      <c r="C48" s="5"/>
    </row>
    <row r="49" spans="1:3" ht="12">
      <c r="A49" s="26"/>
      <c r="B49" s="21"/>
      <c r="C49" s="5"/>
    </row>
    <row r="50" spans="1:3" ht="12">
      <c r="A50" s="19"/>
      <c r="B50" s="12"/>
      <c r="C50" s="5"/>
    </row>
    <row r="51" spans="1:3" ht="22.5">
      <c r="A51" s="27" t="s">
        <v>36</v>
      </c>
      <c r="B51" s="17"/>
      <c r="C51" s="8"/>
    </row>
    <row r="52" spans="1:3" ht="14.25" customHeight="1">
      <c r="A52" s="19"/>
      <c r="B52" s="30"/>
      <c r="C52" s="30"/>
    </row>
    <row r="53" spans="1:3" ht="14.25" customHeight="1">
      <c r="A53" s="19"/>
      <c r="B53" s="21"/>
      <c r="C53" s="5"/>
    </row>
    <row r="54" spans="1:12" ht="14.25" customHeight="1">
      <c r="A54" s="19"/>
      <c r="B54" s="21"/>
      <c r="C54" s="5"/>
      <c r="D54" s="9"/>
      <c r="E54" s="10"/>
      <c r="F54" s="9"/>
      <c r="G54" s="9"/>
      <c r="H54" s="9"/>
      <c r="I54" s="9"/>
      <c r="J54" s="9"/>
      <c r="K54" s="9"/>
      <c r="L54" s="9"/>
    </row>
    <row r="55" spans="1:3" ht="15">
      <c r="A55" s="24" t="s">
        <v>37</v>
      </c>
      <c r="B55" s="12"/>
      <c r="C55" s="5"/>
    </row>
    <row r="56" spans="1:3" ht="12">
      <c r="A56" s="19" t="s">
        <v>38</v>
      </c>
      <c r="B56" s="13"/>
      <c r="C56" s="5" t="s">
        <v>60</v>
      </c>
    </row>
    <row r="57" spans="1:3" ht="12">
      <c r="A57" s="19" t="s">
        <v>39</v>
      </c>
      <c r="B57" s="14"/>
      <c r="C57" s="5"/>
    </row>
    <row r="58" spans="1:3" ht="16.5" customHeight="1">
      <c r="A58" s="19" t="s">
        <v>40</v>
      </c>
      <c r="B58" s="13"/>
      <c r="C58" s="5" t="s">
        <v>69</v>
      </c>
    </row>
    <row r="59" spans="1:3" ht="12">
      <c r="A59" s="19" t="s">
        <v>41</v>
      </c>
      <c r="B59" s="13"/>
      <c r="C59" s="5" t="s">
        <v>69</v>
      </c>
    </row>
    <row r="60" spans="1:3" ht="12">
      <c r="A60" s="19" t="s">
        <v>42</v>
      </c>
      <c r="B60" s="12"/>
      <c r="C60" s="5" t="s">
        <v>70</v>
      </c>
    </row>
    <row r="61" spans="1:3" ht="12">
      <c r="A61" s="19" t="s">
        <v>43</v>
      </c>
      <c r="B61" s="14"/>
      <c r="C61" s="19" t="s">
        <v>76</v>
      </c>
    </row>
    <row r="62" spans="1:3" ht="12">
      <c r="A62" s="19"/>
      <c r="B62" s="12"/>
      <c r="C62" s="5"/>
    </row>
    <row r="63" spans="1:3" ht="15">
      <c r="A63" s="24" t="s">
        <v>44</v>
      </c>
      <c r="B63" s="15"/>
      <c r="C63" s="5"/>
    </row>
    <row r="64" spans="1:3" ht="12">
      <c r="A64" s="19" t="s">
        <v>45</v>
      </c>
      <c r="B64" s="15">
        <f>(B13*B24*(B25-B27)*(B58/24)*(B60/7)*8760)/1000</f>
        <v>0</v>
      </c>
      <c r="C64" s="5" t="s">
        <v>71</v>
      </c>
    </row>
    <row r="65" spans="1:3" ht="12">
      <c r="A65" s="19" t="s">
        <v>46</v>
      </c>
      <c r="B65" s="15">
        <f>(B14*B23*(B25+(B30/3*(B15-1.5))-B27)*(B58/24)*(B60/7)*8760)/1000</f>
        <v>0</v>
      </c>
      <c r="C65" s="5" t="s">
        <v>71</v>
      </c>
    </row>
    <row r="66" spans="1:3" ht="16.5" customHeight="1">
      <c r="A66" s="19" t="s">
        <v>47</v>
      </c>
      <c r="B66" s="15">
        <f>(B16*B20*(B25+(B30/3*(B17-1.5))-B27)*(B58/24)*(B60/7)*8760)/1000</f>
        <v>0</v>
      </c>
      <c r="C66" s="5" t="s">
        <v>71</v>
      </c>
    </row>
    <row r="67" spans="1:3" ht="12">
      <c r="A67" s="19" t="s">
        <v>48</v>
      </c>
      <c r="B67" s="15">
        <f>(B18*B21*(B25-B27)*(B58/24)*(B60/7)*8760)/1000</f>
        <v>0</v>
      </c>
      <c r="C67" s="5" t="s">
        <v>71</v>
      </c>
    </row>
    <row r="68" spans="1:3" ht="12">
      <c r="A68" s="19" t="s">
        <v>49</v>
      </c>
      <c r="B68" s="15">
        <f>(B19*B22*(B25+(B30/3*(B15/2-1.5))-B27)*(B58/24)*(B60/7)*8760)/1000</f>
        <v>0</v>
      </c>
      <c r="C68" s="5" t="s">
        <v>71</v>
      </c>
    </row>
    <row r="69" spans="1:3" ht="12">
      <c r="A69" s="19" t="s">
        <v>50</v>
      </c>
      <c r="B69" s="15">
        <f>(B29*B13*B15*(B25+(B30/3*(B15-1.5))-B27)*0.33*(B58/24)*(B60/7)*8760)/1000</f>
        <v>0</v>
      </c>
      <c r="C69" s="5" t="s">
        <v>71</v>
      </c>
    </row>
    <row r="70" spans="1:3" ht="12">
      <c r="A70" s="19" t="s">
        <v>51</v>
      </c>
      <c r="B70" s="15">
        <f>SUM(B64:B69)</f>
        <v>0</v>
      </c>
      <c r="C70" s="5" t="s">
        <v>71</v>
      </c>
    </row>
    <row r="71" spans="1:3" ht="12">
      <c r="A71" s="19"/>
      <c r="B71" s="15"/>
      <c r="C71" s="5"/>
    </row>
    <row r="72" spans="1:3" ht="15">
      <c r="A72" s="24" t="s">
        <v>52</v>
      </c>
      <c r="B72" s="15"/>
      <c r="C72" s="5"/>
    </row>
    <row r="73" spans="1:3" ht="12">
      <c r="A73" s="19" t="s">
        <v>45</v>
      </c>
      <c r="B73" s="15">
        <f>(B13*B24*(B56-B27)*(B59/24*B60/7)*8760)/1000</f>
        <v>0</v>
      </c>
      <c r="C73" s="5" t="s">
        <v>71</v>
      </c>
    </row>
    <row r="74" spans="1:3" ht="12">
      <c r="A74" s="19" t="s">
        <v>46</v>
      </c>
      <c r="B74" s="15">
        <f>(B14*B23*(B56+(B30/4*(B15-1.5))-B27)*(B59/24*B60/7)*8760)/1000</f>
        <v>0</v>
      </c>
      <c r="C74" s="5" t="s">
        <v>71</v>
      </c>
    </row>
    <row r="75" spans="1:3" ht="18" customHeight="1">
      <c r="A75" s="19" t="s">
        <v>47</v>
      </c>
      <c r="B75" s="15">
        <f>(B16*B20*(B56+(B30/4*(B17-1.5))-B27)*(B59/24*B60/7)*8760)/1000</f>
        <v>0</v>
      </c>
      <c r="C75" s="5" t="s">
        <v>71</v>
      </c>
    </row>
    <row r="76" spans="1:3" ht="12">
      <c r="A76" s="19" t="s">
        <v>53</v>
      </c>
      <c r="B76" s="15">
        <f>(B18*B21*(B56-B27)*(1-B59/24*B60/7)*8760)/1000</f>
        <v>0</v>
      </c>
      <c r="C76" s="5" t="s">
        <v>71</v>
      </c>
    </row>
    <row r="77" spans="1:3" ht="12">
      <c r="A77" s="19" t="s">
        <v>49</v>
      </c>
      <c r="B77" s="15">
        <f>(B19*B22*(B56+(B30/4*(B15-1.5))-B27)*(B59/24*B60/7)*8760)/1000</f>
        <v>0</v>
      </c>
      <c r="C77" s="5" t="s">
        <v>71</v>
      </c>
    </row>
    <row r="78" spans="1:3" ht="12">
      <c r="A78" s="19" t="s">
        <v>50</v>
      </c>
      <c r="B78" s="15">
        <f>(B57*B13*B15*(B56+(B30/4*(B15/2-1.5))-B27)*0.33*(B59/24*B60/7)*8760)/1000</f>
        <v>0</v>
      </c>
      <c r="C78" s="5" t="s">
        <v>71</v>
      </c>
    </row>
    <row r="79" spans="1:3" ht="12">
      <c r="A79" s="19" t="s">
        <v>51</v>
      </c>
      <c r="B79" s="15">
        <f>SUM(B73:B78)</f>
        <v>0</v>
      </c>
      <c r="C79" s="5" t="s">
        <v>71</v>
      </c>
    </row>
    <row r="80" spans="1:3" ht="12">
      <c r="A80" s="19"/>
      <c r="B80" s="15"/>
      <c r="C80" s="5"/>
    </row>
    <row r="81" spans="1:3" ht="15">
      <c r="A81" s="20" t="s">
        <v>54</v>
      </c>
      <c r="B81" s="15">
        <f>B70+B79</f>
        <v>0</v>
      </c>
      <c r="C81" s="5" t="s">
        <v>71</v>
      </c>
    </row>
    <row r="82" spans="1:3" ht="12">
      <c r="A82" s="19" t="s">
        <v>33</v>
      </c>
      <c r="B82" s="15">
        <f>(B43*8760*(B58/24*B60/7))/1000</f>
        <v>0</v>
      </c>
      <c r="C82" s="5" t="s">
        <v>71</v>
      </c>
    </row>
    <row r="83" spans="1:3" ht="15">
      <c r="A83" s="24" t="s">
        <v>55</v>
      </c>
      <c r="B83" s="16">
        <f>B81-B82</f>
        <v>0</v>
      </c>
      <c r="C83" s="5" t="s">
        <v>71</v>
      </c>
    </row>
    <row r="84" spans="1:3" ht="16.5" customHeight="1">
      <c r="A84" s="28"/>
      <c r="B84" s="18"/>
      <c r="C84" s="5"/>
    </row>
    <row r="85" spans="1:3" ht="15">
      <c r="A85" s="24" t="s">
        <v>56</v>
      </c>
      <c r="B85" s="16">
        <f>B61*B83</f>
        <v>0</v>
      </c>
      <c r="C85" s="19" t="s">
        <v>77</v>
      </c>
    </row>
    <row r="86" spans="1:3" ht="16.5" customHeight="1">
      <c r="A86" s="19"/>
      <c r="B86" s="12"/>
      <c r="C86" s="5"/>
    </row>
    <row r="87" spans="1:3" ht="12">
      <c r="A87" s="19"/>
      <c r="B87" s="12"/>
      <c r="C87" s="5"/>
    </row>
    <row r="88" spans="1:3" ht="16.5" customHeight="1">
      <c r="A88" s="19"/>
      <c r="B88" s="12"/>
      <c r="C88" s="5"/>
    </row>
    <row r="89" spans="1:3" ht="12">
      <c r="A89" s="19"/>
      <c r="B89" s="12"/>
      <c r="C89" s="3"/>
    </row>
    <row r="90" spans="1:3" ht="12">
      <c r="A90" s="3"/>
      <c r="B90" s="4"/>
      <c r="C90" s="3"/>
    </row>
    <row r="91" spans="1:3" ht="12">
      <c r="A91" s="3"/>
      <c r="B91" s="4"/>
      <c r="C91" s="3" t="s">
        <v>57</v>
      </c>
    </row>
    <row r="94" ht="12">
      <c r="D94" s="1" t="s">
        <v>58</v>
      </c>
    </row>
  </sheetData>
  <sheetProtection password="C426"/>
  <mergeCells count="7">
    <mergeCell ref="B7:C7"/>
    <mergeCell ref="B8:C8"/>
    <mergeCell ref="F3:K8"/>
    <mergeCell ref="B3:C3"/>
    <mergeCell ref="B4:C4"/>
    <mergeCell ref="B5:C5"/>
    <mergeCell ref="B6:C6"/>
  </mergeCells>
  <hyperlinks>
    <hyperlink ref="A1" r:id="rId1" display="http://www.frico.com.ua"/>
  </hyperlinks>
  <printOptions/>
  <pageMargins left="0.7874015748031497" right="0.7874015748031497" top="0.984251968503937" bottom="0.69" header="0.5" footer="0.5"/>
  <pageSetup orientation="portrait" scale="98" r:id="rId2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ТЕПЛОВЫХ ПОТЕРЬ</dc:title>
  <dc:subject/>
  <dc:creator>http://www.frico.com.ua</dc:creator>
  <cp:keywords/>
  <dc:description/>
  <cp:lastModifiedBy>Пользователь</cp:lastModifiedBy>
  <cp:lastPrinted>2009-04-23T11:18:26Z</cp:lastPrinted>
  <dcterms:created xsi:type="dcterms:W3CDTF">1998-10-19T13:47:21Z</dcterms:created>
  <dcterms:modified xsi:type="dcterms:W3CDTF">2016-04-14T18:55:18Z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